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codeName="ThisWorkbook" autoCompressPictures="0"/>
  <bookViews>
    <workbookView xWindow="480" yWindow="340" windowWidth="17960" windowHeight="11780"/>
  </bookViews>
  <sheets>
    <sheet name="Calculator" sheetId="1" r:id="rId1"/>
    <sheet name="Design Tables" sheetId="2" r:id="rId2"/>
    <sheet name="Interim Calculations" sheetId="3" r:id="rId3"/>
    <sheet name="Pictures" sheetId="4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3" l="1"/>
  <c r="J3" i="3"/>
  <c r="J5" i="3"/>
  <c r="J2" i="3"/>
  <c r="C3" i="3"/>
  <c r="C4" i="3"/>
  <c r="C2" i="3"/>
  <c r="C5" i="3"/>
  <c r="E16" i="3"/>
  <c r="E15" i="3"/>
  <c r="E14" i="3"/>
  <c r="E13" i="3"/>
  <c r="E12" i="3"/>
  <c r="E11" i="3"/>
  <c r="E10" i="3"/>
  <c r="E9" i="3"/>
  <c r="F9" i="3"/>
  <c r="F15" i="3"/>
  <c r="F11" i="3"/>
  <c r="F14" i="3"/>
  <c r="F10" i="3"/>
  <c r="F13" i="3"/>
  <c r="F16" i="3"/>
  <c r="F12" i="3"/>
</calcChain>
</file>

<file path=xl/sharedStrings.xml><?xml version="1.0" encoding="utf-8"?>
<sst xmlns="http://schemas.openxmlformats.org/spreadsheetml/2006/main" count="108" uniqueCount="54">
  <si>
    <t>Group Classification of Crane Mechanisms Ref. TABLE 7.3.4.4 AS 1418.1-2002</t>
  </si>
  <si>
    <t>Class of utilisation</t>
  </si>
  <si>
    <t>State of loading</t>
  </si>
  <si>
    <t>Nominal load Spectrum factor (Km)</t>
  </si>
  <si>
    <t>T0</t>
  </si>
  <si>
    <t>T1</t>
  </si>
  <si>
    <t>T2</t>
  </si>
  <si>
    <t>T3</t>
  </si>
  <si>
    <t>T4</t>
  </si>
  <si>
    <t>L1</t>
  </si>
  <si>
    <t>Light</t>
  </si>
  <si>
    <t>M1</t>
  </si>
  <si>
    <t>M2</t>
  </si>
  <si>
    <t>M3</t>
  </si>
  <si>
    <t>L2</t>
  </si>
  <si>
    <t>Moderate</t>
  </si>
  <si>
    <t>M4</t>
  </si>
  <si>
    <t>L3</t>
  </si>
  <si>
    <t>Heavy</t>
  </si>
  <si>
    <t>M5</t>
  </si>
  <si>
    <t>L4</t>
  </si>
  <si>
    <t>Very heavy</t>
  </si>
  <si>
    <t>M6</t>
  </si>
  <si>
    <t>Class of Utilization of Mechanisms Ref. TABLE 7.3.4.2 AS 1418.1-2002</t>
  </si>
  <si>
    <t>Total Duration of use</t>
  </si>
  <si>
    <t>Description of use</t>
  </si>
  <si>
    <t>Infrequent Use</t>
  </si>
  <si>
    <t>Fairly Frequent use</t>
  </si>
  <si>
    <t>T5</t>
  </si>
  <si>
    <t>Frequent use</t>
  </si>
  <si>
    <t>T6</t>
  </si>
  <si>
    <t>Very frequent use</t>
  </si>
  <si>
    <t>T7</t>
  </si>
  <si>
    <t>Continuous or near continuous use</t>
  </si>
  <si>
    <t>T8</t>
  </si>
  <si>
    <t>T9</t>
  </si>
  <si>
    <t>T10</t>
  </si>
  <si>
    <t>M7</t>
  </si>
  <si>
    <t>M8</t>
  </si>
  <si>
    <t>Table Row</t>
  </si>
  <si>
    <t>Daily Use</t>
  </si>
  <si>
    <t>None</t>
  </si>
  <si>
    <t>Logbook</t>
  </si>
  <si>
    <t>Logbook + Hour meter</t>
  </si>
  <si>
    <t>Liftlog</t>
  </si>
  <si>
    <t>Data recording method</t>
  </si>
  <si>
    <t>Safety factor</t>
  </si>
  <si>
    <t>Data recording</t>
  </si>
  <si>
    <t>CASWA Crane life calculator</t>
  </si>
  <si>
    <t>hrs</t>
  </si>
  <si>
    <t>http://www.liftlog.com.au</t>
  </si>
  <si>
    <t>Data type</t>
  </si>
  <si>
    <t>Factor</t>
  </si>
  <si>
    <t>Remaining life Safety factors (ISO 12482.1)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</si>
</sst>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4"/>
      <color theme="9"/>
      <name val="Calibri"/>
      <family val="2"/>
      <scheme val="minor"/>
    </font>
    <font>
      <sz val="28"/>
      <color rgb="FFFFC000"/>
      <name val="Verdana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0" borderId="2" xfId="2"/>
    <xf numFmtId="0" fontId="2" fillId="0" borderId="2" xfId="2" applyAlignment="1">
      <alignment wrapText="1"/>
    </xf>
    <xf numFmtId="164" fontId="0" fillId="0" borderId="0" xfId="0" applyNumberFormat="1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5" fillId="2" borderId="0" xfId="0" applyFont="1" applyFill="1"/>
    <xf numFmtId="164" fontId="4" fillId="3" borderId="0" xfId="0" applyNumberFormat="1" applyFont="1" applyFill="1"/>
    <xf numFmtId="0" fontId="6" fillId="2" borderId="0" xfId="3" applyFill="1" applyAlignment="1" applyProtection="1"/>
    <xf numFmtId="0" fontId="0" fillId="0" borderId="0" xfId="0" quotePrefix="1"/>
    <xf numFmtId="0" fontId="1" fillId="0" borderId="0" xfId="1" applyBorder="1" applyAlignment="1"/>
    <xf numFmtId="0" fontId="0" fillId="0" borderId="0" xfId="0" applyAlignment="1"/>
  </cellXfs>
  <cellStyles count="4">
    <cellStyle name="Heading 2" xfId="1" builtinId="17"/>
    <cellStyle name="Heading 3" xfId="2" builtinId="18"/>
    <cellStyle name="Hyperlink" xfId="3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AU"/>
              <a:t>Hoist Life (years)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'Interim Calculations'!$D$9:$D$16</c:f>
              <c:strCache>
                <c:ptCount val="8"/>
                <c:pt idx="0">
                  <c:v>M1</c:v>
                </c:pt>
                <c:pt idx="1">
                  <c:v>M2</c:v>
                </c:pt>
                <c:pt idx="2">
                  <c:v>M3</c:v>
                </c:pt>
                <c:pt idx="3">
                  <c:v>M4</c:v>
                </c:pt>
                <c:pt idx="4">
                  <c:v>M5</c:v>
                </c:pt>
                <c:pt idx="5">
                  <c:v>M6</c:v>
                </c:pt>
                <c:pt idx="6">
                  <c:v>M7</c:v>
                </c:pt>
                <c:pt idx="7">
                  <c:v>M8</c:v>
                </c:pt>
              </c:strCache>
            </c:strRef>
          </c:cat>
          <c:val>
            <c:numRef>
              <c:f>'Interim Calculations'!$F$9:$F$16</c:f>
              <c:numCache>
                <c:formatCode>0.0</c:formatCode>
                <c:ptCount val="8"/>
                <c:pt idx="0">
                  <c:v>0.365296803652968</c:v>
                </c:pt>
                <c:pt idx="1">
                  <c:v>0.730593607305936</c:v>
                </c:pt>
                <c:pt idx="2">
                  <c:v>1.461187214611872</c:v>
                </c:pt>
                <c:pt idx="3">
                  <c:v>2.922374429223744</c:v>
                </c:pt>
                <c:pt idx="4">
                  <c:v>5.844748858447488</c:v>
                </c:pt>
                <c:pt idx="5">
                  <c:v>11.5068493150685</c:v>
                </c:pt>
                <c:pt idx="6">
                  <c:v>22.8310502283105</c:v>
                </c:pt>
                <c:pt idx="7">
                  <c:v>45.662100456621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59829592"/>
        <c:axId val="459804056"/>
      </c:barChart>
      <c:catAx>
        <c:axId val="459829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59804056"/>
        <c:crosses val="autoZero"/>
        <c:auto val="1"/>
        <c:lblAlgn val="ctr"/>
        <c:lblOffset val="100"/>
        <c:noMultiLvlLbl val="0"/>
      </c:catAx>
      <c:valAx>
        <c:axId val="459804056"/>
        <c:scaling>
          <c:orientation val="minMax"/>
          <c:max val="50.0"/>
          <c:min val="0.0"/>
        </c:scaling>
        <c:delete val="1"/>
        <c:axPos val="l"/>
        <c:numFmt formatCode="0.0" sourceLinked="1"/>
        <c:majorTickMark val="out"/>
        <c:minorTickMark val="none"/>
        <c:tickLblPos val="none"/>
        <c:crossAx val="459829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E$7" fmlaRange="'Design Tables'!$B$4:$B$7" sel="3" val="0"/>
</file>

<file path=xl/ctrlProps/ctrlProp2.xml><?xml version="1.0" encoding="utf-8"?>
<formControlPr xmlns="http://schemas.microsoft.com/office/spreadsheetml/2009/9/main" objectType="Drop" dropStyle="combo" dx="16" fmlaLink="$E$8" fmlaRange="'Design Tables'!$J$15:$J$18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9</xdr:row>
      <xdr:rowOff>133349</xdr:rowOff>
    </xdr:from>
    <xdr:to>
      <xdr:col>14</xdr:col>
      <xdr:colOff>9524</xdr:colOff>
      <xdr:row>34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12700</xdr:rowOff>
        </xdr:from>
        <xdr:to>
          <xdr:col>6</xdr:col>
          <xdr:colOff>190500</xdr:colOff>
          <xdr:row>7</xdr:row>
          <xdr:rowOff>12700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38100</xdr:rowOff>
        </xdr:from>
        <xdr:to>
          <xdr:col>6</xdr:col>
          <xdr:colOff>203200</xdr:colOff>
          <xdr:row>8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424628</xdr:colOff>
      <xdr:row>14</xdr:row>
      <xdr:rowOff>23830</xdr:rowOff>
    </xdr:to>
    <xdr:grpSp>
      <xdr:nvGrpSpPr>
        <xdr:cNvPr id="2" name="Group 1"/>
        <xdr:cNvGrpSpPr/>
      </xdr:nvGrpSpPr>
      <xdr:grpSpPr>
        <a:xfrm>
          <a:off x="0" y="190500"/>
          <a:ext cx="3472628" cy="2500330"/>
          <a:chOff x="2217717" y="1366027"/>
          <a:chExt cx="3472628" cy="2500330"/>
        </a:xfrm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3" name="Rectangle 2"/>
          <xdr:cNvSpPr/>
        </xdr:nvSpPr>
        <xdr:spPr>
          <a:xfrm>
            <a:off x="2217717" y="1366027"/>
            <a:ext cx="3429024" cy="2500330"/>
          </a:xfrm>
          <a:prstGeom prst="rect">
            <a:avLst/>
          </a:prstGeom>
          <a:gradFill>
            <a:gsLst>
              <a:gs pos="20000">
                <a:schemeClr val="accent5">
                  <a:tint val="9000"/>
                </a:schemeClr>
              </a:gs>
              <a:gs pos="100000">
                <a:srgbClr val="92D050"/>
              </a:gs>
            </a:gsLst>
          </a:gradFill>
          <a:ln>
            <a:solidFill>
              <a:srgbClr val="009900"/>
            </a:solidFill>
          </a:ln>
          <a:scene3d>
            <a:camera prst="orthographicFront"/>
            <a:lightRig rig="threePt" dir="t"/>
          </a:scene3d>
          <a:sp3d>
            <a:bevelT w="114300" prst="hardEdge"/>
          </a:sp3d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en-A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AU"/>
          </a:p>
        </xdr:txBody>
      </xdr:sp>
      <xdr:pic>
        <xdr:nvPicPr>
          <xdr:cNvPr id="4" name="Picture 3" descr="Q1.emf"/>
          <xdr:cNvPicPr>
            <a:picLocks/>
          </xdr:cNvPicPr>
        </xdr:nvPicPr>
        <xdr:blipFill>
          <a:blip xmlns:r="http://schemas.openxmlformats.org/officeDocument/2006/relationships" r:embed="rId1" cstate="screen"/>
          <a:srcRect l="9802" b="13488"/>
          <a:stretch>
            <a:fillRect/>
          </a:stretch>
        </xdr:blipFill>
        <xdr:spPr>
          <a:xfrm>
            <a:off x="2289154" y="1366027"/>
            <a:ext cx="3401191" cy="2448928"/>
          </a:xfrm>
          <a:prstGeom prst="rect">
            <a:avLst/>
          </a:prstGeom>
        </xdr:spPr>
      </xdr:pic>
      <xdr:sp macro="" textlink="">
        <xdr:nvSpPr>
          <xdr:cNvPr id="5" name="TextBox 7"/>
          <xdr:cNvSpPr txBox="1"/>
        </xdr:nvSpPr>
        <xdr:spPr>
          <a:xfrm>
            <a:off x="4217981" y="1586835"/>
            <a:ext cx="1272271" cy="707886"/>
          </a:xfrm>
          <a:prstGeom prst="rect">
            <a:avLst/>
          </a:prstGeom>
          <a:solidFill>
            <a:schemeClr val="bg1">
              <a:alpha val="62000"/>
            </a:schemeClr>
          </a:solidFill>
          <a:effectLst>
            <a:softEdge rad="31750"/>
          </a:effectLst>
        </xdr:spPr>
        <xdr:txBody>
          <a:bodyPr wrap="square">
            <a:spAutoFit/>
          </a:bodyPr>
          <a:lstStyle>
            <a:defPPr>
              <a:defRPr lang="en-A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 algn="ctr">
              <a:defRPr/>
            </a:pP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LIGHT</a:t>
            </a:r>
          </a:p>
          <a:p>
            <a:pPr algn="ctr">
              <a:defRPr/>
            </a:pP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(</a:t>
            </a:r>
            <a:r>
              <a:rPr lang="en-AU" sz="2000" i="1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K</a:t>
            </a:r>
            <a:r>
              <a:rPr lang="en-AU" sz="2000" i="1" baseline="-25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p</a:t>
            </a: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=0.125)</a:t>
            </a:r>
          </a:p>
        </xdr:txBody>
      </xdr:sp>
    </xdr:grpSp>
    <xdr:clientData/>
  </xdr:twoCellAnchor>
  <xdr:twoCellAnchor>
    <xdr:from>
      <xdr:col>6</xdr:col>
      <xdr:colOff>0</xdr:colOff>
      <xdr:row>1</xdr:row>
      <xdr:rowOff>0</xdr:rowOff>
    </xdr:from>
    <xdr:to>
      <xdr:col>11</xdr:col>
      <xdr:colOff>567505</xdr:colOff>
      <xdr:row>14</xdr:row>
      <xdr:rowOff>23830</xdr:rowOff>
    </xdr:to>
    <xdr:grpSp>
      <xdr:nvGrpSpPr>
        <xdr:cNvPr id="6" name="Group 5"/>
        <xdr:cNvGrpSpPr/>
      </xdr:nvGrpSpPr>
      <xdr:grpSpPr>
        <a:xfrm>
          <a:off x="3657600" y="190500"/>
          <a:ext cx="3615505" cy="2500330"/>
          <a:chOff x="5861055" y="1366027"/>
          <a:chExt cx="3615505" cy="2500330"/>
        </a:xfrm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7" name="Rectangle 6"/>
          <xdr:cNvSpPr/>
        </xdr:nvSpPr>
        <xdr:spPr>
          <a:xfrm>
            <a:off x="5861055" y="1366027"/>
            <a:ext cx="3429024" cy="2500330"/>
          </a:xfrm>
          <a:prstGeom prst="rect">
            <a:avLst/>
          </a:prstGeom>
          <a:gradFill>
            <a:gsLst>
              <a:gs pos="20000">
                <a:schemeClr val="accent5">
                  <a:tint val="9000"/>
                </a:schemeClr>
              </a:gs>
              <a:gs pos="100000">
                <a:srgbClr val="FFFF99"/>
              </a:gs>
            </a:gsLst>
          </a:gradFill>
          <a:ln>
            <a:solidFill>
              <a:srgbClr val="FFFF00"/>
            </a:solidFill>
          </a:ln>
          <a:scene3d>
            <a:camera prst="orthographicFront"/>
            <a:lightRig rig="threePt" dir="t"/>
          </a:scene3d>
          <a:sp3d>
            <a:bevelT w="114300" prst="hardEdge"/>
          </a:sp3d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en-A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AU"/>
          </a:p>
        </xdr:txBody>
      </xdr:sp>
      <xdr:pic>
        <xdr:nvPicPr>
          <xdr:cNvPr id="8" name="Picture 7" descr="Q2.emf"/>
          <xdr:cNvPicPr>
            <a:picLocks/>
          </xdr:cNvPicPr>
        </xdr:nvPicPr>
        <xdr:blipFill>
          <a:blip xmlns:r="http://schemas.openxmlformats.org/officeDocument/2006/relationships" r:embed="rId2" cstate="screen"/>
          <a:srcRect l="10310" b="13324"/>
          <a:stretch>
            <a:fillRect/>
          </a:stretch>
        </xdr:blipFill>
        <xdr:spPr>
          <a:xfrm>
            <a:off x="6094515" y="1366575"/>
            <a:ext cx="3382045" cy="2452687"/>
          </a:xfrm>
          <a:prstGeom prst="rect">
            <a:avLst/>
          </a:prstGeom>
        </xdr:spPr>
      </xdr:pic>
      <xdr:sp macro="" textlink="">
        <xdr:nvSpPr>
          <xdr:cNvPr id="9" name="TextBox 8"/>
          <xdr:cNvSpPr txBox="1"/>
        </xdr:nvSpPr>
        <xdr:spPr>
          <a:xfrm>
            <a:off x="7718443" y="1586835"/>
            <a:ext cx="1397242" cy="707886"/>
          </a:xfrm>
          <a:prstGeom prst="rect">
            <a:avLst/>
          </a:prstGeom>
          <a:solidFill>
            <a:schemeClr val="bg1">
              <a:alpha val="62000"/>
            </a:schemeClr>
          </a:solidFill>
          <a:effectLst>
            <a:softEdge rad="31750"/>
          </a:effectLst>
        </xdr:spPr>
        <xdr:txBody>
          <a:bodyPr wrap="square">
            <a:spAutoFit/>
          </a:bodyPr>
          <a:lstStyle>
            <a:defPPr>
              <a:defRPr lang="en-A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MODERATE</a:t>
            </a:r>
          </a:p>
          <a:p>
            <a:pPr>
              <a:defRPr/>
            </a:pP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(</a:t>
            </a:r>
            <a:r>
              <a:rPr lang="en-AU" sz="2000" i="1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K</a:t>
            </a:r>
            <a:r>
              <a:rPr lang="en-AU" sz="2000" i="1" baseline="-25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p</a:t>
            </a: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cs typeface="+mn-cs"/>
              </a:rPr>
              <a:t>=</a:t>
            </a: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0.25)</a:t>
            </a:r>
          </a:p>
        </xdr:txBody>
      </xdr:sp>
    </xdr:grpSp>
    <xdr:clientData/>
  </xdr:twoCellAnchor>
  <xdr:twoCellAnchor>
    <xdr:from>
      <xdr:col>0</xdr:col>
      <xdr:colOff>0</xdr:colOff>
      <xdr:row>16</xdr:row>
      <xdr:rowOff>0</xdr:rowOff>
    </xdr:from>
    <xdr:to>
      <xdr:col>5</xdr:col>
      <xdr:colOff>424629</xdr:colOff>
      <xdr:row>29</xdr:row>
      <xdr:rowOff>23830</xdr:rowOff>
    </xdr:to>
    <xdr:grpSp>
      <xdr:nvGrpSpPr>
        <xdr:cNvPr id="10" name="Group 9"/>
        <xdr:cNvGrpSpPr/>
      </xdr:nvGrpSpPr>
      <xdr:grpSpPr>
        <a:xfrm>
          <a:off x="0" y="3048000"/>
          <a:ext cx="3472629" cy="2500330"/>
          <a:chOff x="2217717" y="4223547"/>
          <a:chExt cx="3472629" cy="2500330"/>
        </a:xfrm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11" name="Rectangle 10"/>
          <xdr:cNvSpPr/>
        </xdr:nvSpPr>
        <xdr:spPr>
          <a:xfrm>
            <a:off x="2217717" y="4223547"/>
            <a:ext cx="3429024" cy="2500330"/>
          </a:xfrm>
          <a:prstGeom prst="rect">
            <a:avLst/>
          </a:prstGeom>
          <a:gradFill>
            <a:gsLst>
              <a:gs pos="20000">
                <a:schemeClr val="accent5">
                  <a:tint val="9000"/>
                </a:schemeClr>
              </a:gs>
              <a:gs pos="100000">
                <a:srgbClr val="FFB793"/>
              </a:gs>
            </a:gsLst>
          </a:gradFill>
          <a:ln>
            <a:solidFill>
              <a:srgbClr val="FF9933"/>
            </a:solidFill>
          </a:ln>
          <a:scene3d>
            <a:camera prst="orthographicFront"/>
            <a:lightRig rig="threePt" dir="t"/>
          </a:scene3d>
          <a:sp3d>
            <a:bevelT w="114300" prst="hardEdge"/>
          </a:sp3d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en-A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AU"/>
          </a:p>
        </xdr:txBody>
      </xdr:sp>
      <xdr:pic>
        <xdr:nvPicPr>
          <xdr:cNvPr id="12" name="Picture 11" descr="Q3.emf"/>
          <xdr:cNvPicPr>
            <a:picLocks/>
          </xdr:cNvPicPr>
        </xdr:nvPicPr>
        <xdr:blipFill>
          <a:blip xmlns:r="http://schemas.openxmlformats.org/officeDocument/2006/relationships" r:embed="rId3" cstate="screen"/>
          <a:srcRect l="10310" b="13324"/>
          <a:stretch>
            <a:fillRect/>
          </a:stretch>
        </xdr:blipFill>
        <xdr:spPr>
          <a:xfrm>
            <a:off x="2308301" y="4224098"/>
            <a:ext cx="3382045" cy="2452700"/>
          </a:xfrm>
          <a:prstGeom prst="rect">
            <a:avLst/>
          </a:prstGeom>
        </xdr:spPr>
      </xdr:pic>
      <xdr:sp macro="" textlink="">
        <xdr:nvSpPr>
          <xdr:cNvPr id="13" name="TextBox 9"/>
          <xdr:cNvSpPr txBox="1"/>
        </xdr:nvSpPr>
        <xdr:spPr>
          <a:xfrm>
            <a:off x="4503733" y="4444355"/>
            <a:ext cx="1012906" cy="707886"/>
          </a:xfrm>
          <a:prstGeom prst="rect">
            <a:avLst/>
          </a:prstGeom>
          <a:solidFill>
            <a:schemeClr val="bg1">
              <a:alpha val="62000"/>
            </a:schemeClr>
          </a:solidFill>
          <a:effectLst>
            <a:softEdge rad="31750"/>
          </a:effectLst>
        </xdr:spPr>
        <xdr:txBody>
          <a:bodyPr wrap="square">
            <a:spAutoFit/>
          </a:bodyPr>
          <a:lstStyle>
            <a:defPPr>
              <a:defRPr lang="en-A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HEAVY</a:t>
            </a:r>
          </a:p>
          <a:p>
            <a:pPr>
              <a:defRPr/>
            </a:pP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(</a:t>
            </a:r>
            <a:r>
              <a:rPr lang="en-AU" sz="2000" i="1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K</a:t>
            </a:r>
            <a:r>
              <a:rPr lang="en-AU" sz="2000" i="1" baseline="-25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p</a:t>
            </a: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=0.5)</a:t>
            </a:r>
          </a:p>
        </xdr:txBody>
      </xdr:sp>
    </xdr:grpSp>
    <xdr:clientData/>
  </xdr:twoCellAnchor>
  <xdr:twoCellAnchor>
    <xdr:from>
      <xdr:col>6</xdr:col>
      <xdr:colOff>0</xdr:colOff>
      <xdr:row>16</xdr:row>
      <xdr:rowOff>0</xdr:rowOff>
    </xdr:from>
    <xdr:to>
      <xdr:col>11</xdr:col>
      <xdr:colOff>567505</xdr:colOff>
      <xdr:row>29</xdr:row>
      <xdr:rowOff>23830</xdr:rowOff>
    </xdr:to>
    <xdr:grpSp>
      <xdr:nvGrpSpPr>
        <xdr:cNvPr id="14" name="Group 13"/>
        <xdr:cNvGrpSpPr/>
      </xdr:nvGrpSpPr>
      <xdr:grpSpPr>
        <a:xfrm>
          <a:off x="3657600" y="3048000"/>
          <a:ext cx="3615505" cy="2500330"/>
          <a:chOff x="5861055" y="4223547"/>
          <a:chExt cx="3615505" cy="2500330"/>
        </a:xfrm>
        <a:effectLst>
          <a:outerShdw blurRad="50800" dist="38100" dir="2700000" algn="tl" rotWithShape="0">
            <a:prstClr val="black">
              <a:alpha val="40000"/>
            </a:prstClr>
          </a:outerShdw>
        </a:effectLst>
      </xdr:grpSpPr>
      <xdr:sp macro="" textlink="">
        <xdr:nvSpPr>
          <xdr:cNvPr id="15" name="Rectangle 14"/>
          <xdr:cNvSpPr/>
        </xdr:nvSpPr>
        <xdr:spPr>
          <a:xfrm>
            <a:off x="5861055" y="4223547"/>
            <a:ext cx="3429024" cy="2500330"/>
          </a:xfrm>
          <a:prstGeom prst="rect">
            <a:avLst/>
          </a:prstGeom>
          <a:gradFill>
            <a:gsLst>
              <a:gs pos="20000">
                <a:schemeClr val="accent5">
                  <a:tint val="9000"/>
                </a:schemeClr>
              </a:gs>
              <a:gs pos="100000">
                <a:srgbClr val="FF6565"/>
              </a:gs>
            </a:gsLst>
          </a:gradFill>
          <a:ln>
            <a:solidFill>
              <a:srgbClr val="C00000"/>
            </a:solidFill>
          </a:ln>
          <a:scene3d>
            <a:camera prst="orthographicFront"/>
            <a:lightRig rig="threePt" dir="t"/>
          </a:scene3d>
          <a:sp3d>
            <a:bevelT w="114300" prst="hardEdge"/>
          </a:sp3d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  <xdr:txBody>
          <a:bodyPr wrap="square" anchor="ctr"/>
          <a:lstStyle>
            <a:defPPr>
              <a:defRPr lang="en-A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>
              <a:defRPr/>
            </a:pPr>
            <a:endParaRPr lang="en-AU"/>
          </a:p>
        </xdr:txBody>
      </xdr:sp>
      <xdr:pic>
        <xdr:nvPicPr>
          <xdr:cNvPr id="16" name="Picture 15" descr="Q4.emf"/>
          <xdr:cNvPicPr>
            <a:picLocks/>
          </xdr:cNvPicPr>
        </xdr:nvPicPr>
        <xdr:blipFill>
          <a:blip xmlns:r="http://schemas.openxmlformats.org/officeDocument/2006/relationships" r:embed="rId4" cstate="screen"/>
          <a:srcRect l="10310" b="13324"/>
          <a:stretch>
            <a:fillRect/>
          </a:stretch>
        </xdr:blipFill>
        <xdr:spPr>
          <a:xfrm>
            <a:off x="6094515" y="4224095"/>
            <a:ext cx="3382045" cy="2452687"/>
          </a:xfrm>
          <a:prstGeom prst="rect">
            <a:avLst/>
          </a:prstGeom>
        </xdr:spPr>
      </xdr:pic>
      <xdr:sp macro="" textlink="">
        <xdr:nvSpPr>
          <xdr:cNvPr id="17" name="TextBox 10"/>
          <xdr:cNvSpPr txBox="1"/>
        </xdr:nvSpPr>
        <xdr:spPr>
          <a:xfrm>
            <a:off x="7718443" y="4444355"/>
            <a:ext cx="1465401" cy="707886"/>
          </a:xfrm>
          <a:prstGeom prst="rect">
            <a:avLst/>
          </a:prstGeom>
          <a:solidFill>
            <a:schemeClr val="bg1">
              <a:alpha val="58000"/>
            </a:schemeClr>
          </a:solidFill>
          <a:effectLst>
            <a:softEdge rad="31750"/>
          </a:effectLst>
        </xdr:spPr>
        <xdr:txBody>
          <a:bodyPr wrap="square">
            <a:spAutoFit/>
          </a:bodyPr>
          <a:lstStyle>
            <a:defPPr>
              <a:defRPr lang="en-AU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sz="2400"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pPr>
              <a:defRPr/>
            </a:pP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VERY HEAVY</a:t>
            </a:r>
          </a:p>
          <a:p>
            <a:pPr>
              <a:defRPr/>
            </a:pP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(</a:t>
            </a:r>
            <a:r>
              <a:rPr lang="en-AU" sz="2000" i="1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K</a:t>
            </a:r>
            <a:r>
              <a:rPr lang="en-AU" sz="2000" i="1" baseline="-25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p</a:t>
            </a:r>
            <a:r>
              <a:rPr lang="en-AU" sz="2000">
                <a:solidFill>
                  <a:srgbClr val="C00000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+mn-lt"/>
                <a:cs typeface="+mn-cs"/>
              </a:rPr>
              <a:t>=1.0)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trlProp" Target="../ctrlProps/ctrlProp1.xml"/><Relationship Id="rId5" Type="http://schemas.openxmlformats.org/officeDocument/2006/relationships/ctrlProp" Target="../ctrlProps/ctrlProp2.xml"/><Relationship Id="rId1" Type="http://schemas.openxmlformats.org/officeDocument/2006/relationships/hyperlink" Target="http://www.liftlog.com.au/" TargetMode="External"/><Relationship Id="rId2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/>
  <dimension ref="A1:Z71"/>
  <sheetViews>
    <sheetView tabSelected="1" workbookViewId="0">
      <selection activeCell="A7" sqref="A7"/>
    </sheetView>
  </sheetViews>
  <sheetFormatPr baseColWidth="10" defaultColWidth="8.83203125" defaultRowHeight="14" x14ac:dyDescent="0"/>
  <cols>
    <col min="4" max="4" width="34.83203125" customWidth="1"/>
    <col min="5" max="5" width="7.1640625" customWidth="1"/>
  </cols>
  <sheetData>
    <row r="1" spans="1:26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5">
      <c r="A2" s="7" t="s">
        <v>48</v>
      </c>
      <c r="B2" s="4"/>
      <c r="C2" s="4"/>
      <c r="D2" s="4"/>
      <c r="E2" s="4"/>
      <c r="F2" s="4"/>
      <c r="G2" s="4"/>
      <c r="H2" s="9" t="s">
        <v>50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">
      <c r="A6" s="4"/>
      <c r="B6" s="4"/>
      <c r="C6" s="4"/>
      <c r="D6" s="5" t="s">
        <v>40</v>
      </c>
      <c r="E6" s="8">
        <v>1.5</v>
      </c>
      <c r="F6" s="6" t="s">
        <v>49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">
      <c r="A7" s="4"/>
      <c r="B7" s="4"/>
      <c r="C7" s="4"/>
      <c r="D7" s="5" t="s">
        <v>1</v>
      </c>
      <c r="E7" s="5">
        <v>3</v>
      </c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8">
      <c r="A8" s="4"/>
      <c r="B8" s="4"/>
      <c r="C8" s="4"/>
      <c r="D8" s="5" t="s">
        <v>45</v>
      </c>
      <c r="E8" s="5">
        <v>1</v>
      </c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</sheetData>
  <hyperlinks>
    <hyperlink ref="H2" r:id="rId1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6</xdr:row>
                    <xdr:rowOff>12700</xdr:rowOff>
                  </from>
                  <to>
                    <xdr:col>6</xdr:col>
                    <xdr:colOff>190500</xdr:colOff>
                    <xdr:row>7</xdr:row>
                    <xdr:rowOff>12700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0</xdr:colOff>
                    <xdr:row>7</xdr:row>
                    <xdr:rowOff>38100</xdr:rowOff>
                  </from>
                  <to>
                    <xdr:col>6</xdr:col>
                    <xdr:colOff>203200</xdr:colOff>
                    <xdr:row>8</xdr:row>
                    <xdr:rowOff>12700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M25"/>
  <sheetViews>
    <sheetView workbookViewId="0">
      <selection activeCell="K18" sqref="K18"/>
    </sheetView>
  </sheetViews>
  <sheetFormatPr baseColWidth="10" defaultColWidth="8.83203125" defaultRowHeight="14" x14ac:dyDescent="0"/>
  <cols>
    <col min="2" max="2" width="17.5" bestFit="1" customWidth="1"/>
    <col min="3" max="3" width="11.83203125" customWidth="1"/>
    <col min="5" max="5" width="11.6640625" customWidth="1"/>
  </cols>
  <sheetData>
    <row r="1" spans="1:13" ht="16">
      <c r="B1" s="11" t="s">
        <v>0</v>
      </c>
      <c r="C1" s="11"/>
      <c r="D1" s="11"/>
      <c r="E1" s="11"/>
      <c r="F1" s="12"/>
      <c r="G1" s="12"/>
      <c r="H1" s="12"/>
    </row>
    <row r="2" spans="1:13" ht="15" thickBot="1">
      <c r="B2" s="1"/>
      <c r="C2" s="1"/>
      <c r="D2" s="1"/>
      <c r="E2" s="1"/>
      <c r="F2" s="1" t="s">
        <v>1</v>
      </c>
      <c r="G2" s="1"/>
      <c r="H2" s="1"/>
    </row>
    <row r="3" spans="1:13" ht="43" thickBot="1">
      <c r="B3" s="2" t="s">
        <v>2</v>
      </c>
      <c r="C3" s="2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28</v>
      </c>
      <c r="J3" s="1" t="s">
        <v>30</v>
      </c>
      <c r="K3" s="1" t="s">
        <v>32</v>
      </c>
      <c r="L3" s="1" t="s">
        <v>34</v>
      </c>
      <c r="M3" s="1" t="s">
        <v>35</v>
      </c>
    </row>
    <row r="4" spans="1:13">
      <c r="A4" t="s">
        <v>9</v>
      </c>
      <c r="B4" t="s">
        <v>10</v>
      </c>
      <c r="C4">
        <v>0.125</v>
      </c>
      <c r="F4" t="s">
        <v>11</v>
      </c>
      <c r="G4" t="s">
        <v>12</v>
      </c>
      <c r="H4" t="s">
        <v>13</v>
      </c>
      <c r="I4" t="s">
        <v>16</v>
      </c>
      <c r="J4" t="s">
        <v>19</v>
      </c>
      <c r="K4" t="s">
        <v>22</v>
      </c>
      <c r="L4" t="s">
        <v>37</v>
      </c>
      <c r="M4" t="s">
        <v>38</v>
      </c>
    </row>
    <row r="5" spans="1:13">
      <c r="A5" t="s">
        <v>14</v>
      </c>
      <c r="B5" t="s">
        <v>15</v>
      </c>
      <c r="C5">
        <v>0.25</v>
      </c>
      <c r="E5" t="s">
        <v>11</v>
      </c>
      <c r="F5" t="s">
        <v>12</v>
      </c>
      <c r="G5" t="s">
        <v>13</v>
      </c>
      <c r="H5" t="s">
        <v>16</v>
      </c>
      <c r="I5" t="s">
        <v>19</v>
      </c>
      <c r="J5" t="s">
        <v>22</v>
      </c>
      <c r="K5" t="s">
        <v>37</v>
      </c>
      <c r="L5" t="s">
        <v>38</v>
      </c>
    </row>
    <row r="6" spans="1:13">
      <c r="A6" t="s">
        <v>17</v>
      </c>
      <c r="B6" t="s">
        <v>18</v>
      </c>
      <c r="C6">
        <v>0.5</v>
      </c>
      <c r="D6" t="s">
        <v>11</v>
      </c>
      <c r="E6" t="s">
        <v>12</v>
      </c>
      <c r="F6" t="s">
        <v>13</v>
      </c>
      <c r="G6" t="s">
        <v>16</v>
      </c>
      <c r="H6" t="s">
        <v>19</v>
      </c>
      <c r="I6" t="s">
        <v>22</v>
      </c>
      <c r="J6" t="s">
        <v>37</v>
      </c>
      <c r="K6" t="s">
        <v>38</v>
      </c>
    </row>
    <row r="7" spans="1:13">
      <c r="A7" t="s">
        <v>20</v>
      </c>
      <c r="B7" t="s">
        <v>21</v>
      </c>
      <c r="C7">
        <v>1</v>
      </c>
      <c r="D7" t="s">
        <v>12</v>
      </c>
      <c r="E7" t="s">
        <v>13</v>
      </c>
      <c r="F7" t="s">
        <v>16</v>
      </c>
      <c r="G7" t="s">
        <v>19</v>
      </c>
      <c r="H7" t="s">
        <v>22</v>
      </c>
      <c r="I7" t="s">
        <v>37</v>
      </c>
      <c r="J7" t="s">
        <v>38</v>
      </c>
    </row>
    <row r="12" spans="1:13" ht="16">
      <c r="B12" s="11" t="s">
        <v>23</v>
      </c>
      <c r="C12" s="12"/>
      <c r="D12" s="12"/>
      <c r="E12" s="12"/>
      <c r="J12" s="11" t="s">
        <v>53</v>
      </c>
      <c r="K12" s="12"/>
      <c r="L12" s="12"/>
      <c r="M12" s="12"/>
    </row>
    <row r="14" spans="1:13" ht="43" thickBot="1">
      <c r="B14" s="1" t="s">
        <v>1</v>
      </c>
      <c r="C14" s="2" t="s">
        <v>24</v>
      </c>
      <c r="D14" s="1" t="s">
        <v>25</v>
      </c>
      <c r="E14" s="1"/>
      <c r="J14" s="1" t="s">
        <v>51</v>
      </c>
      <c r="K14" s="1" t="s">
        <v>52</v>
      </c>
    </row>
    <row r="15" spans="1:13">
      <c r="B15" t="s">
        <v>4</v>
      </c>
      <c r="C15">
        <v>200</v>
      </c>
      <c r="D15" t="s">
        <v>26</v>
      </c>
      <c r="J15" t="s">
        <v>44</v>
      </c>
      <c r="K15">
        <v>1</v>
      </c>
    </row>
    <row r="16" spans="1:13">
      <c r="B16" t="s">
        <v>5</v>
      </c>
      <c r="C16">
        <v>400</v>
      </c>
      <c r="D16" t="s">
        <v>26</v>
      </c>
      <c r="J16" t="s">
        <v>42</v>
      </c>
      <c r="K16">
        <v>1.4</v>
      </c>
    </row>
    <row r="17" spans="2:11">
      <c r="B17" t="s">
        <v>6</v>
      </c>
      <c r="C17">
        <v>800</v>
      </c>
      <c r="D17" t="s">
        <v>26</v>
      </c>
      <c r="J17" t="s">
        <v>43</v>
      </c>
      <c r="K17">
        <v>1.2</v>
      </c>
    </row>
    <row r="18" spans="2:11">
      <c r="B18" t="s">
        <v>7</v>
      </c>
      <c r="C18">
        <v>1600</v>
      </c>
      <c r="D18" t="s">
        <v>26</v>
      </c>
      <c r="J18" t="s">
        <v>41</v>
      </c>
      <c r="K18">
        <v>1.5</v>
      </c>
    </row>
    <row r="19" spans="2:11">
      <c r="B19" t="s">
        <v>8</v>
      </c>
      <c r="C19">
        <v>3200</v>
      </c>
      <c r="D19" t="s">
        <v>27</v>
      </c>
    </row>
    <row r="20" spans="2:11">
      <c r="B20" t="s">
        <v>28</v>
      </c>
      <c r="C20">
        <v>6300</v>
      </c>
      <c r="D20" t="s">
        <v>29</v>
      </c>
    </row>
    <row r="21" spans="2:11">
      <c r="B21" t="s">
        <v>30</v>
      </c>
      <c r="C21">
        <v>12500</v>
      </c>
      <c r="D21" t="s">
        <v>31</v>
      </c>
    </row>
    <row r="22" spans="2:11">
      <c r="B22" t="s">
        <v>32</v>
      </c>
      <c r="C22">
        <v>25000</v>
      </c>
      <c r="D22" t="s">
        <v>33</v>
      </c>
    </row>
    <row r="23" spans="2:11">
      <c r="B23" t="s">
        <v>34</v>
      </c>
      <c r="C23">
        <v>50000</v>
      </c>
      <c r="D23" t="s">
        <v>33</v>
      </c>
    </row>
    <row r="24" spans="2:11">
      <c r="B24" t="s">
        <v>35</v>
      </c>
      <c r="C24">
        <v>100000</v>
      </c>
      <c r="D24" t="s">
        <v>33</v>
      </c>
    </row>
    <row r="25" spans="2:11">
      <c r="B25" t="s">
        <v>36</v>
      </c>
      <c r="C25">
        <v>10000000</v>
      </c>
      <c r="D25" t="s">
        <v>33</v>
      </c>
    </row>
  </sheetData>
  <mergeCells count="3">
    <mergeCell ref="B1:H1"/>
    <mergeCell ref="B12:E12"/>
    <mergeCell ref="J12:M1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B2:J16"/>
  <sheetViews>
    <sheetView workbookViewId="0">
      <selection activeCell="C5" sqref="C5"/>
    </sheetView>
  </sheetViews>
  <sheetFormatPr baseColWidth="10" defaultColWidth="8.83203125" defaultRowHeight="14" x14ac:dyDescent="0"/>
  <cols>
    <col min="2" max="2" width="17.5" bestFit="1" customWidth="1"/>
    <col min="4" max="4" width="5.5" customWidth="1"/>
  </cols>
  <sheetData>
    <row r="2" spans="2:10">
      <c r="B2" t="s">
        <v>1</v>
      </c>
      <c r="C2" t="str">
        <f ca="1">OFFSET('Design Tables'!B3,Calculator!E7,0)</f>
        <v>Heavy</v>
      </c>
      <c r="I2" t="s">
        <v>18</v>
      </c>
      <c r="J2" t="str">
        <f>"'Design Tables'!R6C4:R6C13"</f>
        <v>'Design Tables'!R6C4:R6C13</v>
      </c>
    </row>
    <row r="3" spans="2:10">
      <c r="B3" t="s">
        <v>47</v>
      </c>
      <c r="C3" t="str">
        <f ca="1">OFFSET('Design Tables'!J14,Calculator!E8,0)</f>
        <v>Liftlog</v>
      </c>
      <c r="I3" t="s">
        <v>10</v>
      </c>
      <c r="J3" s="10" t="str">
        <f>"'Design Tables'!R4C4:R4C13"</f>
        <v>'Design Tables'!R4C4:R4C13</v>
      </c>
    </row>
    <row r="4" spans="2:10">
      <c r="B4" t="s">
        <v>46</v>
      </c>
      <c r="C4">
        <f ca="1">VLOOKUP(C3,'Design Tables'!J15:K18,2)</f>
        <v>1</v>
      </c>
      <c r="I4" t="s">
        <v>15</v>
      </c>
      <c r="J4" t="str">
        <f>"'Design Tables'!R5C4:R5C13"</f>
        <v>'Design Tables'!R5C4:R5C13</v>
      </c>
    </row>
    <row r="5" spans="2:10">
      <c r="B5" t="s">
        <v>39</v>
      </c>
      <c r="C5" t="str">
        <f ca="1">VLOOKUP(C2,I2:J5,2)</f>
        <v>'Design Tables'!R6C4:R6C13</v>
      </c>
      <c r="I5" t="s">
        <v>21</v>
      </c>
      <c r="J5" t="str">
        <f>"'Design Tables'!R7C4:R7C13"</f>
        <v>'Design Tables'!R7C4:R7C13</v>
      </c>
    </row>
    <row r="9" spans="2:10">
      <c r="D9" t="s">
        <v>11</v>
      </c>
      <c r="E9" s="3">
        <f ca="1">OFFSET('Design Tables'!$C$14,MATCH(D9,INDIRECT($C$5,FALSE)),0)/$C$4</f>
        <v>200</v>
      </c>
      <c r="F9" s="3">
        <f ca="1">$E9/(365*Calculator!$E$6)</f>
        <v>0.36529680365296802</v>
      </c>
    </row>
    <row r="10" spans="2:10">
      <c r="D10" t="s">
        <v>12</v>
      </c>
      <c r="E10" s="3">
        <f ca="1">OFFSET('Design Tables'!$C$14,MATCH(D10,INDIRECT($C$5,FALSE)),0)/$C$4</f>
        <v>400</v>
      </c>
      <c r="F10" s="3">
        <f ca="1">$E10/(365*Calculator!$E$6)</f>
        <v>0.73059360730593603</v>
      </c>
    </row>
    <row r="11" spans="2:10">
      <c r="D11" t="s">
        <v>13</v>
      </c>
      <c r="E11" s="3">
        <f ca="1">OFFSET('Design Tables'!$C$14,MATCH(D11,INDIRECT($C$5,FALSE)),0)/$C$4</f>
        <v>800</v>
      </c>
      <c r="F11" s="3">
        <f ca="1">$E11/(365*Calculator!$E$6)</f>
        <v>1.4611872146118721</v>
      </c>
    </row>
    <row r="12" spans="2:10">
      <c r="D12" t="s">
        <v>16</v>
      </c>
      <c r="E12" s="3">
        <f ca="1">OFFSET('Design Tables'!$C$14,MATCH(D12,INDIRECT($C$5,FALSE)),0)/$C$4</f>
        <v>1600</v>
      </c>
      <c r="F12" s="3">
        <f ca="1">$E12/(365*Calculator!$E$6)</f>
        <v>2.9223744292237441</v>
      </c>
    </row>
    <row r="13" spans="2:10">
      <c r="D13" t="s">
        <v>19</v>
      </c>
      <c r="E13" s="3">
        <f ca="1">OFFSET('Design Tables'!$C$14,MATCH(D13,INDIRECT($C$5,FALSE)),0)/$C$4</f>
        <v>3200</v>
      </c>
      <c r="F13" s="3">
        <f ca="1">$E13/(365*Calculator!$E$6)</f>
        <v>5.8447488584474883</v>
      </c>
    </row>
    <row r="14" spans="2:10">
      <c r="D14" t="s">
        <v>22</v>
      </c>
      <c r="E14" s="3">
        <f ca="1">OFFSET('Design Tables'!$C$14,MATCH(D14,INDIRECT($C$5,FALSE)),0)/$C$4</f>
        <v>6300</v>
      </c>
      <c r="F14" s="3">
        <f ca="1">$E14/(365*Calculator!$E$6)</f>
        <v>11.506849315068493</v>
      </c>
    </row>
    <row r="15" spans="2:10">
      <c r="D15" t="s">
        <v>37</v>
      </c>
      <c r="E15" s="3">
        <f ca="1">OFFSET('Design Tables'!$C$14,MATCH(D15,INDIRECT($C$5,FALSE)),0)/$C$4</f>
        <v>12500</v>
      </c>
      <c r="F15" s="3">
        <f ca="1">$E15/(365*Calculator!$E$6)</f>
        <v>22.831050228310502</v>
      </c>
    </row>
    <row r="16" spans="2:10">
      <c r="D16" t="s">
        <v>38</v>
      </c>
      <c r="E16" s="3">
        <f ca="1">OFFSET('Design Tables'!$C$14,MATCH(D16,INDIRECT($C$5,FALSE)),0)/$C$4</f>
        <v>25000</v>
      </c>
      <c r="F16" s="3">
        <f ca="1">$E16/(365*Calculator!$E$6)</f>
        <v>45.662100456621005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"/>
  <sheetViews>
    <sheetView workbookViewId="0">
      <selection activeCell="P26" sqref="P26"/>
    </sheetView>
  </sheetViews>
  <sheetFormatPr baseColWidth="10" defaultColWidth="8.83203125" defaultRowHeight="14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Calculator</vt:lpstr>
      <vt:lpstr>Design Tables</vt:lpstr>
      <vt:lpstr>Interim Calculations</vt:lpstr>
      <vt:lpstr>Pictures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Rachel Zimmerman</cp:lastModifiedBy>
  <dcterms:created xsi:type="dcterms:W3CDTF">2010-09-22T03:06:51Z</dcterms:created>
  <dcterms:modified xsi:type="dcterms:W3CDTF">2012-02-01T05:31:57Z</dcterms:modified>
</cp:coreProperties>
</file>